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10" windowHeight="11010" tabRatio="500"/>
  </bookViews>
  <sheets>
    <sheet name="Обоснование" sheetId="2" r:id="rId1"/>
    <sheet name="смета" sheetId="3" r:id="rId2"/>
    <sheet name="СМЕТА 2019" sheetId="4" r:id="rId3"/>
  </sheets>
  <definedNames>
    <definedName name="_xlnm.Print_Area" localSheetId="0">Обоснование!$A$1:$C$64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2" i="2" l="1"/>
  <c r="C64" i="2" s="1"/>
  <c r="C3" i="2"/>
  <c r="B18" i="4" l="1"/>
  <c r="B14" i="4"/>
  <c r="B13" i="4"/>
  <c r="B12" i="4"/>
  <c r="B6" i="4"/>
  <c r="B5" i="4"/>
  <c r="B4" i="4"/>
  <c r="B23" i="4" s="1"/>
</calcChain>
</file>

<file path=xl/sharedStrings.xml><?xml version="1.0" encoding="utf-8"?>
<sst xmlns="http://schemas.openxmlformats.org/spreadsheetml/2006/main" count="126" uniqueCount="112">
  <si>
    <t>Сатья расходов</t>
  </si>
  <si>
    <t>1.</t>
  </si>
  <si>
    <t>1.1.</t>
  </si>
  <si>
    <t>Организация работы председателя</t>
  </si>
  <si>
    <t>1.2.</t>
  </si>
  <si>
    <t>1.3.</t>
  </si>
  <si>
    <t>1.4.</t>
  </si>
  <si>
    <t>Организация труда подсобного рабочего</t>
  </si>
  <si>
    <t>Налоги на ФОТ</t>
  </si>
  <si>
    <t xml:space="preserve">Земельный налог </t>
  </si>
  <si>
    <t>Расчетно-кассовое обслуживание</t>
  </si>
  <si>
    <t>Сертификат ключа для сдачи отчетности по ТКС СТЭК</t>
  </si>
  <si>
    <t>Обоснование: cтоимость годового обслуживания сдачи отчетности в контролирующие органы</t>
  </si>
  <si>
    <t>Годовое обслуживание программы 1С Бухгалтерия</t>
  </si>
  <si>
    <t>Мобильная связь, интернет</t>
  </si>
  <si>
    <t>Канцелярские товары и принадлежности, почтовые услуги</t>
  </si>
  <si>
    <t>Вывоз мусора и бытовых отходов, крупногабаритный мусор</t>
  </si>
  <si>
    <t>Чистка дорог в зимний период</t>
  </si>
  <si>
    <t>Смета доходов и расходов СНТ «Часовщик» на 2020г.</t>
  </si>
  <si>
    <t>Вид дохода</t>
  </si>
  <si>
    <t>Сумма</t>
  </si>
  <si>
    <t>Остаток средств на 01.01.2020г.</t>
  </si>
  <si>
    <t>Членские взносы (900 руб. х 3266 соток) = 2 939 400 руб.</t>
  </si>
  <si>
    <t>Членские взносы для Уральской ул. (540 руб. х 447 соток) = 241 380 руб.</t>
  </si>
  <si>
    <t>Членские взносы для ул. 1-2 Южная (540 руб. х 37 соток) = 19 980 руб.</t>
  </si>
  <si>
    <t>Членские взносы для ул. С 3 по 10 Южную (450 руб. х 112 соток) = 50 400 руб.</t>
  </si>
  <si>
    <t>Итого членских взносов:</t>
  </si>
  <si>
    <t>Поступления от аренды части здания правления, выделенного под магазин</t>
  </si>
  <si>
    <t xml:space="preserve">Всего с учетом остатка на начало года: </t>
  </si>
  <si>
    <t>Вид расхода</t>
  </si>
  <si>
    <t>Земельный налог на земли общего пользования, налог УСН</t>
  </si>
  <si>
    <t>Заработная плата</t>
  </si>
  <si>
    <t>Налоги с ФОТ 30,2%</t>
  </si>
  <si>
    <t xml:space="preserve">Содержание сайта СНТ «Часовщик» в сети «Интернет», </t>
  </si>
  <si>
    <t>адрес сайта: http://snt-chasovschik.ru</t>
  </si>
  <si>
    <t>Годовое обслуживание программы 1С Бухгалтерия «Садовод»</t>
  </si>
  <si>
    <t>Непроизводственные расходы (дрова, уголь, ТМЦ)</t>
  </si>
  <si>
    <r>
      <t xml:space="preserve">Чистка дорог в зимний период </t>
    </r>
    <r>
      <rPr>
        <sz val="12"/>
        <color theme="1"/>
        <rFont val="Times New Roman"/>
        <family val="1"/>
        <charset val="204"/>
      </rPr>
      <t>в целях пожарной безопасности</t>
    </r>
  </si>
  <si>
    <t>Ямочный ремонт дорог (профилировка, отсыпка щебнем) по смете</t>
  </si>
  <si>
    <t>Затраты на содержание ЛЭП (непредвиденные расходы на случай аварий ЛЭП)</t>
  </si>
  <si>
    <t xml:space="preserve">Компенсационные выплаты электрику за использование личного автомобиля в служебных целях </t>
  </si>
  <si>
    <r>
      <t>Подготовка к собранию членов СНТ «Часовщик»:</t>
    </r>
    <r>
      <rPr>
        <sz val="12"/>
        <color theme="1"/>
        <rFont val="Times New Roman"/>
        <family val="1"/>
        <charset val="204"/>
      </rPr>
      <t xml:space="preserve"> объявление в бегущую строку в средствах массовой информации, аренда зала, подготовка раздаточного материала</t>
    </r>
    <r>
      <rPr>
        <sz val="12"/>
        <color rgb="FF000000"/>
        <rFont val="Times New Roman"/>
        <family val="1"/>
        <charset val="204"/>
      </rPr>
      <t xml:space="preserve"> </t>
    </r>
  </si>
  <si>
    <t>Всего расходов</t>
  </si>
  <si>
    <t>Смета СНТ "Мирный" на 2019 год</t>
  </si>
  <si>
    <t>Заработная плата председателя и гл. бухгалтера</t>
  </si>
  <si>
    <t>Налоги</t>
  </si>
  <si>
    <t>Заработная плата кассир, водопроводчик, газовщик</t>
  </si>
  <si>
    <t>Налог на землю общего пользования</t>
  </si>
  <si>
    <t>Вывоз мусора</t>
  </si>
  <si>
    <t>Комиссия банка</t>
  </si>
  <si>
    <t>Услуги связи</t>
  </si>
  <si>
    <t>Обслуживание АСУ Матрица</t>
  </si>
  <si>
    <t>Охрана</t>
  </si>
  <si>
    <t>Ночное освещение улиц</t>
  </si>
  <si>
    <t>Канцелярские товары</t>
  </si>
  <si>
    <t xml:space="preserve">Чистка  дорог в зимний период </t>
  </si>
  <si>
    <t>Лицензирование скважины</t>
  </si>
  <si>
    <t xml:space="preserve">Обслуживание водопровода (включение весной и отключение осенью) </t>
  </si>
  <si>
    <t>Установка шлагбаума</t>
  </si>
  <si>
    <t>Юридические услуги и судебные издержки</t>
  </si>
  <si>
    <t>Точечный ремонт дорог</t>
  </si>
  <si>
    <t>Резервный фонд (Ремонт водопровода , уборка улиц, чиска канав, опил деревьев, хозяйственные нужды, обслуживание видеонаблюдения прочие)</t>
  </si>
  <si>
    <t>ИТОГО:</t>
  </si>
  <si>
    <t>Статья расходов</t>
  </si>
  <si>
    <t>Организация работы бухгалтера, кассира, делопроизводителя</t>
  </si>
  <si>
    <t>№№п/п</t>
  </si>
  <si>
    <t>Организация работы водопроводчика</t>
  </si>
  <si>
    <t xml:space="preserve">Обоснование: расходы на услуги банка (ведение операций по расчетному счету). </t>
  </si>
  <si>
    <t>Сертификат ключа для сдачи бухгалтерской отчетности</t>
  </si>
  <si>
    <t xml:space="preserve">Обоснование: стоимость годового обслуживания программы 1С Бухгалтерия </t>
  </si>
  <si>
    <t xml:space="preserve">Обоснование: оплата сотовой связи и оплата интернет-связи </t>
  </si>
  <si>
    <t>Канцелярские товары и принадлежности, обслуживание оргтехники</t>
  </si>
  <si>
    <t>Обоснование: канцелярские товары (бумага, ручки, картриджи и прочие расходы)</t>
  </si>
  <si>
    <t>Обслуживание АСУ "Матрица"</t>
  </si>
  <si>
    <t>Обоснование: договор</t>
  </si>
  <si>
    <t>Охрана "Борец"</t>
  </si>
  <si>
    <t>Обслуживание водопровода</t>
  </si>
  <si>
    <t>Резервный фонд</t>
  </si>
  <si>
    <t>Обоснование: Обязательные платежи по ФОТ составляют 30,2%, в т.ч. отчисления в ФСС от НС и ПЗ – 0,2%, ФСС по временной нетрудоспособности – 2,9%, ФФОМС- 5,1%, ОПС -22%,</t>
  </si>
  <si>
    <t>Сумма в год, руб.</t>
  </si>
  <si>
    <t>НДФЛ</t>
  </si>
  <si>
    <t>Организация труда верстальщика сайта</t>
  </si>
  <si>
    <t xml:space="preserve">Оплата труда верстальщика сайта 4 000 руб. в месяц </t>
  </si>
  <si>
    <t>1.5.</t>
  </si>
  <si>
    <t>Обоснование: ремонт водопровода, ремонт насоса, уборка муссорной площадки, уборка детской площадки, опил деревьев, хозяйственные нужды, обслуживание видионаблюдения, прочие непредвиденные расходы</t>
  </si>
  <si>
    <t>Обоснование: подключение водопровода весной и отключение осенью</t>
  </si>
  <si>
    <t>ИТОГО</t>
  </si>
  <si>
    <t>Фонд оплаты труда, в т.ч.:</t>
  </si>
  <si>
    <t xml:space="preserve">Оплата труда подсобного рабочего 10 000 руб. в месяц </t>
  </si>
  <si>
    <t xml:space="preserve">Обоснование:  в зимний период расчистка от снега осуществляется в зависимости от погодных условий. </t>
  </si>
  <si>
    <t>Обоснование: Решение правления</t>
  </si>
  <si>
    <t xml:space="preserve">Обоснование: Решение правления </t>
  </si>
  <si>
    <t xml:space="preserve">Обоснование:  договор на вывоз мусора  </t>
  </si>
  <si>
    <t>Обоснование: фонари включаются в темное время суток, уличное освещение и пункт охраны</t>
  </si>
  <si>
    <t>Финансово-экономическое обоснование размера взносов на период                                                                               с 01.06.2023 года по 31 мая 2024 года СНТ «Мирный»</t>
  </si>
  <si>
    <t xml:space="preserve">Оплата труда председателя 30 000 руб. в месяц  </t>
  </si>
  <si>
    <t>Оплата труда бухгалтера 25 000 руб. в месяц Решение общего собрания СНТ 2019г.</t>
  </si>
  <si>
    <t>Оплата труда кассира 12 000 руб. в месяц (апрель-октябрь)</t>
  </si>
  <si>
    <t xml:space="preserve">Оплата труда делопроизводителя 13 000 руб. в месяц   </t>
  </si>
  <si>
    <t xml:space="preserve">                                        3000 руб.  в месяц (ноябрь-март)</t>
  </si>
  <si>
    <t>Оплата труда водопроводчика  13 000 руб.  в месяц (апрель-октябрь)</t>
  </si>
  <si>
    <t>Уборка территории у пруда</t>
  </si>
  <si>
    <t>Обоснование: поддержание чистоты и обустройство</t>
  </si>
  <si>
    <t>Приобретение дров и газа</t>
  </si>
  <si>
    <t>Ремонт дорог, ворот и прочий ремонт</t>
  </si>
  <si>
    <t>Итого сумма для расчета членских взносов составляет</t>
  </si>
  <si>
    <t>Уменьшаем на сумму дохода от сотовой связи 300000,00 и доход от магазина 130000,00</t>
  </si>
  <si>
    <t>Обоснование:  земля СНТ "Мирный" состоит из двух участков, расчет произведен согласно кадастровой стоимости.</t>
  </si>
  <si>
    <t>Ремонт ЛЭП, покупка светильников</t>
  </si>
  <si>
    <t>Обоснование: ремон обрыва проводов, трансформатора, электросчетчика, покупка ламп взамен перегоревших и прочее</t>
  </si>
  <si>
    <t>Обоснование: ямочный ремонт въездной дороги, подсыпка дорог по улицам, ремонт крыши насосной, ремонт ворот на Зелёной ул., прочий ремонт</t>
  </si>
  <si>
    <t>Возврат денег садоводам, производившим ремонт улиц за свой 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</si>
</sst>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_ ;\-#,##0.00\ "/>
  </numFmts>
  <fonts count="17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6"/>
      <color rgb="FFFF000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b/>
      <u/>
      <sz val="16"/>
      <color theme="1"/>
      <name val="Arial"/>
      <family val="2"/>
      <charset val="204"/>
    </font>
    <font>
      <b/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8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4" fontId="11" fillId="0" borderId="5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4" fillId="0" borderId="4" xfId="4" applyBorder="1" applyAlignment="1">
      <alignment vertical="center"/>
    </xf>
    <xf numFmtId="0" fontId="13" fillId="0" borderId="0" xfId="0" applyFont="1" applyAlignment="1">
      <alignment vertical="top"/>
    </xf>
    <xf numFmtId="4" fontId="13" fillId="2" borderId="0" xfId="0" applyNumberFormat="1" applyFont="1" applyFill="1" applyAlignment="1">
      <alignment vertical="top"/>
    </xf>
    <xf numFmtId="4" fontId="13" fillId="2" borderId="9" xfId="0" applyNumberFormat="1" applyFont="1" applyFill="1" applyBorder="1" applyAlignment="1">
      <alignment horizontal="center" vertical="top"/>
    </xf>
    <xf numFmtId="0" fontId="13" fillId="0" borderId="9" xfId="0" applyFont="1" applyBorder="1" applyAlignment="1">
      <alignment vertical="top" wrapText="1"/>
    </xf>
    <xf numFmtId="4" fontId="13" fillId="2" borderId="9" xfId="0" applyNumberFormat="1" applyFont="1" applyFill="1" applyBorder="1" applyAlignment="1">
      <alignment vertical="top" wrapText="1"/>
    </xf>
    <xf numFmtId="4" fontId="14" fillId="2" borderId="9" xfId="0" applyNumberFormat="1" applyFont="1" applyFill="1" applyBorder="1" applyAlignment="1">
      <alignment vertical="top" wrapText="1"/>
    </xf>
    <xf numFmtId="49" fontId="13" fillId="0" borderId="9" xfId="0" applyNumberFormat="1" applyFont="1" applyBorder="1" applyAlignment="1">
      <alignment vertical="top" wrapText="1"/>
    </xf>
    <xf numFmtId="49" fontId="13" fillId="2" borderId="9" xfId="0" applyNumberFormat="1" applyFont="1" applyFill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4" fontId="15" fillId="2" borderId="9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top"/>
    </xf>
    <xf numFmtId="43" fontId="8" fillId="0" borderId="7" xfId="3" applyFont="1" applyBorder="1" applyAlignment="1">
      <alignment horizontal="right" vertical="center" wrapText="1"/>
    </xf>
    <xf numFmtId="43" fontId="8" fillId="0" borderId="8" xfId="3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43" fontId="8" fillId="0" borderId="4" xfId="3" applyFont="1" applyBorder="1" applyAlignment="1">
      <alignment horizontal="right" vertical="center" wrapText="1"/>
    </xf>
    <xf numFmtId="43" fontId="9" fillId="0" borderId="1" xfId="3" applyFont="1" applyBorder="1" applyAlignment="1">
      <alignment horizontal="center" vertical="center" wrapText="1"/>
    </xf>
    <xf numFmtId="43" fontId="9" fillId="0" borderId="2" xfId="3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43" fontId="8" fillId="0" borderId="8" xfId="3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3" fontId="9" fillId="0" borderId="5" xfId="0" applyNumberFormat="1" applyFont="1" applyBorder="1" applyAlignment="1">
      <alignment horizontal="right" vertical="center" wrapText="1"/>
    </xf>
    <xf numFmtId="43" fontId="9" fillId="0" borderId="5" xfId="3" applyFont="1" applyBorder="1" applyAlignment="1">
      <alignment horizontal="right" vertical="center" wrapText="1"/>
    </xf>
    <xf numFmtId="43" fontId="8" fillId="0" borderId="0" xfId="0" applyNumberFormat="1" applyFont="1"/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3" fontId="9" fillId="0" borderId="5" xfId="3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right"/>
    </xf>
    <xf numFmtId="0" fontId="16" fillId="0" borderId="0" xfId="0" applyFont="1"/>
    <xf numFmtId="0" fontId="10" fillId="0" borderId="0" xfId="0" applyFont="1"/>
    <xf numFmtId="0" fontId="9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43" fontId="10" fillId="0" borderId="3" xfId="0" applyNumberFormat="1" applyFont="1" applyBorder="1" applyAlignment="1">
      <alignment horizontal="center"/>
    </xf>
    <xf numFmtId="0" fontId="8" fillId="0" borderId="5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3" fontId="9" fillId="0" borderId="8" xfId="3" applyFont="1" applyBorder="1" applyAlignment="1">
      <alignment horizontal="right" vertical="center" wrapText="1"/>
    </xf>
    <xf numFmtId="43" fontId="9" fillId="0" borderId="4" xfId="3" applyFont="1" applyBorder="1" applyAlignment="1">
      <alignment horizontal="right" vertical="center" wrapText="1"/>
    </xf>
    <xf numFmtId="43" fontId="10" fillId="0" borderId="3" xfId="0" applyNumberFormat="1" applyFont="1" applyBorder="1" applyAlignment="1"/>
    <xf numFmtId="164" fontId="10" fillId="0" borderId="3" xfId="5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43" fontId="8" fillId="0" borderId="7" xfId="3" applyFont="1" applyBorder="1" applyAlignment="1">
      <alignment horizontal="right" vertical="center" wrapText="1"/>
    </xf>
    <xf numFmtId="43" fontId="8" fillId="0" borderId="4" xfId="3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3" fontId="8" fillId="0" borderId="7" xfId="3" applyFont="1" applyBorder="1" applyAlignment="1">
      <alignment horizontal="center" vertical="center" wrapText="1"/>
    </xf>
    <xf numFmtId="43" fontId="8" fillId="0" borderId="4" xfId="3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top"/>
    </xf>
  </cellXfs>
  <cellStyles count="6">
    <cellStyle name="Гиперссылка" xfId="1" builtinId="8" hidden="1"/>
    <cellStyle name="Гиперссылка" xfId="4" builtinId="8"/>
    <cellStyle name="Денежный" xfId="5" builtinId="4"/>
    <cellStyle name="Обычный" xfId="0" builtinId="0"/>
    <cellStyle name="Открывавшаяся гиперссылка" xfId="2" builtinId="9" hidden="1"/>
    <cellStyle name="Финансовый" xfId="3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k.com/away.php?to=http%3A%2F%2Fsnt-chasovschik.ru&amp;cc_key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abSelected="1" topLeftCell="A56" workbookViewId="0">
      <selection activeCell="A64" sqref="A1:C64"/>
    </sheetView>
  </sheetViews>
  <sheetFormatPr defaultRowHeight="15.75" x14ac:dyDescent="0.25"/>
  <cols>
    <col min="1" max="1" width="4.75" style="2" customWidth="1"/>
    <col min="2" max="2" width="73.125" style="1" customWidth="1"/>
    <col min="3" max="3" width="17.5" style="1" customWidth="1"/>
    <col min="4" max="4" width="13" style="1" bestFit="1" customWidth="1"/>
    <col min="5" max="16384" width="9" style="1"/>
  </cols>
  <sheetData>
    <row r="1" spans="1:4" ht="35.25" customHeight="1" thickBot="1" x14ac:dyDescent="0.3">
      <c r="A1" s="64" t="s">
        <v>94</v>
      </c>
      <c r="B1" s="64"/>
      <c r="C1" s="64"/>
    </row>
    <row r="2" spans="1:4" ht="35.25" customHeight="1" thickBot="1" x14ac:dyDescent="0.3">
      <c r="A2" s="31" t="s">
        <v>65</v>
      </c>
      <c r="B2" s="41" t="s">
        <v>0</v>
      </c>
      <c r="C2" s="42" t="s">
        <v>79</v>
      </c>
    </row>
    <row r="3" spans="1:4" ht="23.25" customHeight="1" thickBot="1" x14ac:dyDescent="0.3">
      <c r="A3" s="34" t="s">
        <v>1</v>
      </c>
      <c r="B3" s="46" t="s">
        <v>87</v>
      </c>
      <c r="C3" s="43">
        <f>C5+C6+C9+C10+C12+C13+C15+C18+C21+C24</f>
        <v>1272628</v>
      </c>
    </row>
    <row r="4" spans="1:4" ht="17.25" customHeight="1" thickBot="1" x14ac:dyDescent="0.3">
      <c r="A4" s="69" t="s">
        <v>2</v>
      </c>
      <c r="B4" s="67" t="s">
        <v>3</v>
      </c>
      <c r="C4" s="68"/>
    </row>
    <row r="5" spans="1:4" ht="17.25" customHeight="1" x14ac:dyDescent="0.25">
      <c r="A5" s="70"/>
      <c r="B5" s="35" t="s">
        <v>95</v>
      </c>
      <c r="C5" s="29">
        <v>360000</v>
      </c>
    </row>
    <row r="6" spans="1:4" ht="17.25" customHeight="1" x14ac:dyDescent="0.25">
      <c r="A6" s="70"/>
      <c r="B6" s="35" t="s">
        <v>80</v>
      </c>
      <c r="C6" s="30">
        <v>53796</v>
      </c>
      <c r="D6" s="45"/>
    </row>
    <row r="7" spans="1:4" ht="17.25" customHeight="1" thickBot="1" x14ac:dyDescent="0.3">
      <c r="A7" s="71"/>
      <c r="B7" s="27" t="s">
        <v>90</v>
      </c>
      <c r="C7" s="36"/>
    </row>
    <row r="8" spans="1:4" ht="17.25" customHeight="1" thickBot="1" x14ac:dyDescent="0.3">
      <c r="A8" s="69" t="s">
        <v>4</v>
      </c>
      <c r="B8" s="67" t="s">
        <v>64</v>
      </c>
      <c r="C8" s="68"/>
    </row>
    <row r="9" spans="1:4" ht="17.25" customHeight="1" x14ac:dyDescent="0.25">
      <c r="A9" s="70"/>
      <c r="B9" s="26" t="s">
        <v>96</v>
      </c>
      <c r="C9" s="29">
        <v>300000</v>
      </c>
    </row>
    <row r="10" spans="1:4" ht="17.25" customHeight="1" x14ac:dyDescent="0.25">
      <c r="A10" s="70"/>
      <c r="B10" s="35" t="s">
        <v>80</v>
      </c>
      <c r="C10" s="30">
        <v>44832</v>
      </c>
      <c r="D10" s="45"/>
    </row>
    <row r="11" spans="1:4" ht="17.25" customHeight="1" thickBot="1" x14ac:dyDescent="0.3">
      <c r="A11" s="70"/>
      <c r="B11" s="27" t="s">
        <v>90</v>
      </c>
      <c r="C11" s="40"/>
      <c r="D11" s="45"/>
    </row>
    <row r="12" spans="1:4" ht="17.25" customHeight="1" x14ac:dyDescent="0.25">
      <c r="A12" s="70"/>
      <c r="B12" s="4" t="s">
        <v>97</v>
      </c>
      <c r="C12" s="29">
        <v>84000</v>
      </c>
      <c r="D12" s="45"/>
    </row>
    <row r="13" spans="1:4" ht="17.25" customHeight="1" x14ac:dyDescent="0.25">
      <c r="A13" s="70"/>
      <c r="B13" s="4" t="s">
        <v>99</v>
      </c>
      <c r="C13" s="30">
        <v>15000</v>
      </c>
    </row>
    <row r="14" spans="1:4" ht="17.25" customHeight="1" thickBot="1" x14ac:dyDescent="0.3">
      <c r="A14" s="70"/>
      <c r="B14" s="27" t="s">
        <v>90</v>
      </c>
      <c r="C14" s="36"/>
    </row>
    <row r="15" spans="1:4" ht="17.25" customHeight="1" x14ac:dyDescent="0.25">
      <c r="A15" s="70"/>
      <c r="B15" s="4" t="s">
        <v>98</v>
      </c>
      <c r="C15" s="65">
        <v>156000</v>
      </c>
    </row>
    <row r="16" spans="1:4" ht="17.25" customHeight="1" thickBot="1" x14ac:dyDescent="0.3">
      <c r="A16" s="71"/>
      <c r="B16" s="27" t="s">
        <v>90</v>
      </c>
      <c r="C16" s="66"/>
    </row>
    <row r="17" spans="1:4" ht="17.25" customHeight="1" thickBot="1" x14ac:dyDescent="0.3">
      <c r="A17" s="69" t="s">
        <v>5</v>
      </c>
      <c r="B17" s="67" t="s">
        <v>66</v>
      </c>
      <c r="C17" s="68"/>
    </row>
    <row r="18" spans="1:4" ht="17.25" customHeight="1" x14ac:dyDescent="0.25">
      <c r="A18" s="70"/>
      <c r="B18" s="26" t="s">
        <v>100</v>
      </c>
      <c r="C18" s="72">
        <v>91000</v>
      </c>
    </row>
    <row r="19" spans="1:4" ht="17.25" customHeight="1" thickBot="1" x14ac:dyDescent="0.3">
      <c r="A19" s="71"/>
      <c r="B19" s="27" t="s">
        <v>91</v>
      </c>
      <c r="C19" s="73"/>
    </row>
    <row r="20" spans="1:4" ht="17.25" customHeight="1" thickBot="1" x14ac:dyDescent="0.3">
      <c r="A20" s="69" t="s">
        <v>6</v>
      </c>
      <c r="B20" s="67" t="s">
        <v>7</v>
      </c>
      <c r="C20" s="68"/>
    </row>
    <row r="21" spans="1:4" ht="17.25" customHeight="1" x14ac:dyDescent="0.25">
      <c r="A21" s="70"/>
      <c r="B21" s="39" t="s">
        <v>88</v>
      </c>
      <c r="C21" s="72">
        <v>120000</v>
      </c>
    </row>
    <row r="22" spans="1:4" ht="17.25" customHeight="1" thickBot="1" x14ac:dyDescent="0.3">
      <c r="A22" s="71"/>
      <c r="B22" s="27" t="s">
        <v>91</v>
      </c>
      <c r="C22" s="73"/>
    </row>
    <row r="23" spans="1:4" ht="17.25" customHeight="1" thickBot="1" x14ac:dyDescent="0.3">
      <c r="A23" s="69" t="s">
        <v>83</v>
      </c>
      <c r="B23" s="67" t="s">
        <v>81</v>
      </c>
      <c r="C23" s="68"/>
    </row>
    <row r="24" spans="1:4" ht="17.25" customHeight="1" x14ac:dyDescent="0.25">
      <c r="A24" s="70"/>
      <c r="B24" s="39" t="s">
        <v>82</v>
      </c>
      <c r="C24" s="72">
        <v>48000</v>
      </c>
    </row>
    <row r="25" spans="1:4" ht="17.25" customHeight="1" thickBot="1" x14ac:dyDescent="0.3">
      <c r="A25" s="71"/>
      <c r="B25" s="27" t="s">
        <v>90</v>
      </c>
      <c r="C25" s="73"/>
    </row>
    <row r="26" spans="1:4" ht="17.25" customHeight="1" thickBot="1" x14ac:dyDescent="0.3">
      <c r="A26" s="69">
        <v>2</v>
      </c>
      <c r="B26" s="32" t="s">
        <v>8</v>
      </c>
      <c r="C26" s="33"/>
    </row>
    <row r="27" spans="1:4" ht="51.75" customHeight="1" thickBot="1" x14ac:dyDescent="0.3">
      <c r="A27" s="71"/>
      <c r="B27" s="3" t="s">
        <v>78</v>
      </c>
      <c r="C27" s="44">
        <v>230382</v>
      </c>
    </row>
    <row r="28" spans="1:4" ht="17.25" customHeight="1" thickBot="1" x14ac:dyDescent="0.3">
      <c r="A28" s="69">
        <v>3</v>
      </c>
      <c r="B28" s="32" t="s">
        <v>9</v>
      </c>
      <c r="C28" s="33"/>
    </row>
    <row r="29" spans="1:4" ht="35.25" customHeight="1" thickBot="1" x14ac:dyDescent="0.5">
      <c r="A29" s="71"/>
      <c r="B29" s="58" t="s">
        <v>107</v>
      </c>
      <c r="C29" s="59">
        <v>60000</v>
      </c>
      <c r="D29" s="51"/>
    </row>
    <row r="30" spans="1:4" ht="17.25" customHeight="1" thickBot="1" x14ac:dyDescent="0.3">
      <c r="A30" s="69">
        <v>4</v>
      </c>
      <c r="B30" s="32" t="s">
        <v>10</v>
      </c>
      <c r="C30" s="33"/>
    </row>
    <row r="31" spans="1:4" ht="17.25" customHeight="1" thickBot="1" x14ac:dyDescent="0.3">
      <c r="A31" s="71"/>
      <c r="B31" s="5" t="s">
        <v>67</v>
      </c>
      <c r="C31" s="44">
        <v>35000</v>
      </c>
    </row>
    <row r="32" spans="1:4" ht="17.25" customHeight="1" thickBot="1" x14ac:dyDescent="0.3">
      <c r="A32" s="74">
        <v>5</v>
      </c>
      <c r="B32" s="32" t="s">
        <v>73</v>
      </c>
      <c r="C32" s="33"/>
    </row>
    <row r="33" spans="1:4" ht="17.25" customHeight="1" thickBot="1" x14ac:dyDescent="0.3">
      <c r="A33" s="75"/>
      <c r="B33" s="5" t="s">
        <v>74</v>
      </c>
      <c r="C33" s="44">
        <v>70000</v>
      </c>
    </row>
    <row r="34" spans="1:4" ht="17.25" customHeight="1" thickBot="1" x14ac:dyDescent="0.3">
      <c r="A34" s="74">
        <v>6</v>
      </c>
      <c r="B34" s="32" t="s">
        <v>68</v>
      </c>
      <c r="C34" s="33"/>
    </row>
    <row r="35" spans="1:4" ht="33.75" customHeight="1" thickBot="1" x14ac:dyDescent="0.3">
      <c r="A35" s="75"/>
      <c r="B35" s="5" t="s">
        <v>12</v>
      </c>
      <c r="C35" s="48">
        <v>9000</v>
      </c>
    </row>
    <row r="36" spans="1:4" ht="17.25" customHeight="1" thickBot="1" x14ac:dyDescent="0.3">
      <c r="A36" s="74">
        <v>7</v>
      </c>
      <c r="B36" s="32" t="s">
        <v>13</v>
      </c>
      <c r="C36" s="33"/>
    </row>
    <row r="37" spans="1:4" ht="17.25" customHeight="1" thickBot="1" x14ac:dyDescent="0.3">
      <c r="A37" s="76"/>
      <c r="B37" s="5" t="s">
        <v>69</v>
      </c>
      <c r="C37" s="48">
        <v>15000</v>
      </c>
    </row>
    <row r="38" spans="1:4" ht="17.25" customHeight="1" thickBot="1" x14ac:dyDescent="0.3">
      <c r="A38" s="74">
        <v>8</v>
      </c>
      <c r="B38" s="32" t="s">
        <v>14</v>
      </c>
      <c r="C38" s="33"/>
    </row>
    <row r="39" spans="1:4" ht="17.25" customHeight="1" thickBot="1" x14ac:dyDescent="0.3">
      <c r="A39" s="76"/>
      <c r="B39" s="5" t="s">
        <v>70</v>
      </c>
      <c r="C39" s="44">
        <v>6000</v>
      </c>
    </row>
    <row r="40" spans="1:4" ht="17.25" customHeight="1" thickBot="1" x14ac:dyDescent="0.3">
      <c r="A40" s="74">
        <v>9</v>
      </c>
      <c r="B40" s="37" t="s">
        <v>71</v>
      </c>
      <c r="C40" s="38"/>
    </row>
    <row r="41" spans="1:4" ht="17.25" customHeight="1" thickBot="1" x14ac:dyDescent="0.35">
      <c r="A41" s="76"/>
      <c r="B41" s="49" t="s">
        <v>72</v>
      </c>
      <c r="C41" s="48">
        <v>60000</v>
      </c>
      <c r="D41" s="52"/>
    </row>
    <row r="42" spans="1:4" ht="17.25" customHeight="1" thickBot="1" x14ac:dyDescent="0.3">
      <c r="A42" s="74">
        <v>10</v>
      </c>
      <c r="B42" s="32" t="s">
        <v>16</v>
      </c>
      <c r="C42" s="33"/>
    </row>
    <row r="43" spans="1:4" ht="17.25" customHeight="1" thickBot="1" x14ac:dyDescent="0.3">
      <c r="A43" s="75"/>
      <c r="B43" s="5" t="s">
        <v>92</v>
      </c>
      <c r="C43" s="44">
        <v>440000</v>
      </c>
    </row>
    <row r="44" spans="1:4" ht="17.25" customHeight="1" thickBot="1" x14ac:dyDescent="0.3">
      <c r="A44" s="74">
        <v>11</v>
      </c>
      <c r="B44" s="32" t="s">
        <v>17</v>
      </c>
      <c r="C44" s="33"/>
    </row>
    <row r="45" spans="1:4" ht="33.75" customHeight="1" thickBot="1" x14ac:dyDescent="0.3">
      <c r="A45" s="76"/>
      <c r="B45" s="49" t="s">
        <v>89</v>
      </c>
      <c r="C45" s="48">
        <v>200000</v>
      </c>
    </row>
    <row r="46" spans="1:4" ht="17.25" customHeight="1" thickBot="1" x14ac:dyDescent="0.3">
      <c r="A46" s="74">
        <v>12</v>
      </c>
      <c r="B46" s="56" t="s">
        <v>108</v>
      </c>
      <c r="C46" s="33"/>
    </row>
    <row r="47" spans="1:4" ht="33.75" customHeight="1" thickBot="1" x14ac:dyDescent="0.3">
      <c r="A47" s="76"/>
      <c r="B47" s="49" t="s">
        <v>109</v>
      </c>
      <c r="C47" s="48">
        <v>60000</v>
      </c>
    </row>
    <row r="48" spans="1:4" ht="17.25" customHeight="1" x14ac:dyDescent="0.25">
      <c r="A48" s="77">
        <v>13</v>
      </c>
      <c r="B48" s="53" t="s">
        <v>75</v>
      </c>
      <c r="C48" s="53"/>
    </row>
    <row r="49" spans="1:3" ht="17.25" customHeight="1" x14ac:dyDescent="0.25">
      <c r="A49" s="78"/>
      <c r="B49" s="54" t="s">
        <v>74</v>
      </c>
      <c r="C49" s="60">
        <v>960000</v>
      </c>
    </row>
    <row r="50" spans="1:3" ht="17.25" customHeight="1" thickBot="1" x14ac:dyDescent="0.3">
      <c r="A50" s="79"/>
      <c r="B50" s="55" t="s">
        <v>103</v>
      </c>
      <c r="C50" s="61">
        <v>30000</v>
      </c>
    </row>
    <row r="51" spans="1:3" ht="17.25" customHeight="1" thickBot="1" x14ac:dyDescent="0.3">
      <c r="A51" s="74">
        <v>14</v>
      </c>
      <c r="B51" s="32" t="s">
        <v>53</v>
      </c>
      <c r="C51" s="33"/>
    </row>
    <row r="52" spans="1:3" ht="34.5" customHeight="1" thickBot="1" x14ac:dyDescent="0.3">
      <c r="A52" s="76"/>
      <c r="B52" s="5" t="s">
        <v>93</v>
      </c>
      <c r="C52" s="44">
        <v>95000</v>
      </c>
    </row>
    <row r="53" spans="1:3" ht="17.25" customHeight="1" thickBot="1" x14ac:dyDescent="0.3">
      <c r="A53" s="74">
        <v>15</v>
      </c>
      <c r="B53" s="56" t="s">
        <v>76</v>
      </c>
      <c r="C53" s="47"/>
    </row>
    <row r="54" spans="1:3" ht="17.25" customHeight="1" thickBot="1" x14ac:dyDescent="0.3">
      <c r="A54" s="76"/>
      <c r="B54" s="5" t="s">
        <v>85</v>
      </c>
      <c r="C54" s="44">
        <v>30000</v>
      </c>
    </row>
    <row r="55" spans="1:3" ht="17.25" customHeight="1" thickBot="1" x14ac:dyDescent="0.3">
      <c r="A55" s="74">
        <v>16</v>
      </c>
      <c r="B55" s="56" t="s">
        <v>101</v>
      </c>
      <c r="C55" s="33"/>
    </row>
    <row r="56" spans="1:3" ht="17.25" customHeight="1" thickBot="1" x14ac:dyDescent="0.3">
      <c r="A56" s="76"/>
      <c r="B56" s="5" t="s">
        <v>102</v>
      </c>
      <c r="C56" s="44">
        <v>30000</v>
      </c>
    </row>
    <row r="57" spans="1:3" ht="17.25" customHeight="1" thickBot="1" x14ac:dyDescent="0.3">
      <c r="A57" s="74">
        <v>17</v>
      </c>
      <c r="B57" s="56" t="s">
        <v>104</v>
      </c>
      <c r="C57" s="33"/>
    </row>
    <row r="58" spans="1:3" ht="35.25" customHeight="1" thickBot="1" x14ac:dyDescent="0.3">
      <c r="A58" s="80"/>
      <c r="B58" s="5" t="s">
        <v>110</v>
      </c>
      <c r="C58" s="44">
        <v>200000</v>
      </c>
    </row>
    <row r="59" spans="1:3" ht="22.5" customHeight="1" thickBot="1" x14ac:dyDescent="0.3">
      <c r="A59" s="81"/>
      <c r="B59" s="5" t="s">
        <v>111</v>
      </c>
      <c r="C59" s="44">
        <v>150000</v>
      </c>
    </row>
    <row r="60" spans="1:3" ht="17.25" customHeight="1" thickBot="1" x14ac:dyDescent="0.3">
      <c r="A60" s="74">
        <v>18</v>
      </c>
      <c r="B60" s="32" t="s">
        <v>77</v>
      </c>
      <c r="C60" s="33"/>
    </row>
    <row r="61" spans="1:3" ht="54" customHeight="1" thickBot="1" x14ac:dyDescent="0.3">
      <c r="A61" s="76"/>
      <c r="B61" s="5" t="s">
        <v>84</v>
      </c>
      <c r="C61" s="44">
        <v>250000</v>
      </c>
    </row>
    <row r="62" spans="1:3" ht="24" customHeight="1" thickBot="1" x14ac:dyDescent="0.35">
      <c r="A62" s="6"/>
      <c r="B62" s="50" t="s">
        <v>86</v>
      </c>
      <c r="C62" s="62">
        <f>C5+C6+C9+C10+C12+C13+C15+C18+C21+C24+C27++C29+C31+C33+C35+C37+C39+C41+C43+C45+C47+C49+C50+C52+C54+C56+C58+C59+C61</f>
        <v>4203010</v>
      </c>
    </row>
    <row r="63" spans="1:3" ht="22.5" customHeight="1" thickBot="1" x14ac:dyDescent="0.35">
      <c r="A63" s="1" t="s">
        <v>106</v>
      </c>
      <c r="C63" s="63">
        <v>-430000</v>
      </c>
    </row>
    <row r="64" spans="1:3" ht="23.25" customHeight="1" thickBot="1" x14ac:dyDescent="0.35">
      <c r="B64" s="1" t="s">
        <v>105</v>
      </c>
      <c r="C64" s="57">
        <f>C62+C63</f>
        <v>3773010</v>
      </c>
    </row>
  </sheetData>
  <mergeCells count="32">
    <mergeCell ref="A40:A41"/>
    <mergeCell ref="A42:A43"/>
    <mergeCell ref="A44:A45"/>
    <mergeCell ref="A46:A47"/>
    <mergeCell ref="A60:A61"/>
    <mergeCell ref="A51:A52"/>
    <mergeCell ref="A55:A56"/>
    <mergeCell ref="A53:A54"/>
    <mergeCell ref="A48:A50"/>
    <mergeCell ref="A57:A59"/>
    <mergeCell ref="A32:A33"/>
    <mergeCell ref="A30:A31"/>
    <mergeCell ref="A34:A35"/>
    <mergeCell ref="A36:A37"/>
    <mergeCell ref="A38:A39"/>
    <mergeCell ref="C24:C25"/>
    <mergeCell ref="A20:A22"/>
    <mergeCell ref="A23:A25"/>
    <mergeCell ref="A26:A27"/>
    <mergeCell ref="A28:A29"/>
    <mergeCell ref="B20:C20"/>
    <mergeCell ref="C21:C22"/>
    <mergeCell ref="B23:C23"/>
    <mergeCell ref="A1:C1"/>
    <mergeCell ref="C15:C16"/>
    <mergeCell ref="B17:C17"/>
    <mergeCell ref="A17:A19"/>
    <mergeCell ref="C18:C19"/>
    <mergeCell ref="B4:C4"/>
    <mergeCell ref="B8:C8"/>
    <mergeCell ref="A4:A7"/>
    <mergeCell ref="A8:A16"/>
  </mergeCells>
  <pageMargins left="0.31496062992125984" right="0.11811023622047245" top="0.35433070866141736" bottom="0.55118110236220474" header="0.31496062992125984" footer="0.31496062992125984"/>
  <pageSetup paperSize="9" scale="9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F21" sqref="F21"/>
    </sheetView>
  </sheetViews>
  <sheetFormatPr defaultRowHeight="15.75" x14ac:dyDescent="0.25"/>
  <cols>
    <col min="1" max="1" width="63.75" customWidth="1"/>
    <col min="2" max="2" width="23.625" customWidth="1"/>
  </cols>
  <sheetData>
    <row r="1" spans="1:2" ht="16.5" thickBot="1" x14ac:dyDescent="0.3">
      <c r="A1" s="82" t="s">
        <v>18</v>
      </c>
      <c r="B1" s="83"/>
    </row>
    <row r="2" spans="1:2" ht="16.5" thickBot="1" x14ac:dyDescent="0.3">
      <c r="A2" s="7" t="s">
        <v>19</v>
      </c>
      <c r="B2" s="8" t="s">
        <v>20</v>
      </c>
    </row>
    <row r="3" spans="1:2" ht="16.5" thickBot="1" x14ac:dyDescent="0.3">
      <c r="A3" s="7" t="s">
        <v>21</v>
      </c>
      <c r="B3" s="9">
        <v>49350.27</v>
      </c>
    </row>
    <row r="4" spans="1:2" ht="16.5" thickBot="1" x14ac:dyDescent="0.3">
      <c r="A4" s="10" t="s">
        <v>22</v>
      </c>
      <c r="B4" s="11">
        <v>2939400</v>
      </c>
    </row>
    <row r="5" spans="1:2" ht="16.5" thickBot="1" x14ac:dyDescent="0.3">
      <c r="A5" s="10" t="s">
        <v>23</v>
      </c>
      <c r="B5" s="11">
        <v>241380</v>
      </c>
    </row>
    <row r="6" spans="1:2" ht="16.5" thickBot="1" x14ac:dyDescent="0.3">
      <c r="A6" s="10" t="s">
        <v>24</v>
      </c>
      <c r="B6" s="11">
        <v>19980</v>
      </c>
    </row>
    <row r="7" spans="1:2" ht="16.5" thickBot="1" x14ac:dyDescent="0.3">
      <c r="A7" s="10" t="s">
        <v>25</v>
      </c>
      <c r="B7" s="11">
        <v>50400</v>
      </c>
    </row>
    <row r="8" spans="1:2" ht="16.5" thickBot="1" x14ac:dyDescent="0.3">
      <c r="A8" s="7" t="s">
        <v>26</v>
      </c>
      <c r="B8" s="9">
        <v>3251160</v>
      </c>
    </row>
    <row r="9" spans="1:2" ht="16.5" thickBot="1" x14ac:dyDescent="0.3">
      <c r="A9" s="10" t="s">
        <v>27</v>
      </c>
      <c r="B9" s="11">
        <v>50000</v>
      </c>
    </row>
    <row r="10" spans="1:2" ht="16.5" thickBot="1" x14ac:dyDescent="0.3">
      <c r="A10" s="7" t="s">
        <v>28</v>
      </c>
      <c r="B10" s="9">
        <v>3350510.27</v>
      </c>
    </row>
    <row r="11" spans="1:2" ht="16.5" thickBot="1" x14ac:dyDescent="0.3">
      <c r="A11" s="7" t="s">
        <v>29</v>
      </c>
      <c r="B11" s="8" t="s">
        <v>20</v>
      </c>
    </row>
    <row r="12" spans="1:2" ht="16.5" thickBot="1" x14ac:dyDescent="0.3">
      <c r="A12" s="10" t="s">
        <v>30</v>
      </c>
      <c r="B12" s="11">
        <v>16000</v>
      </c>
    </row>
    <row r="13" spans="1:2" ht="16.5" thickBot="1" x14ac:dyDescent="0.3">
      <c r="A13" s="10" t="s">
        <v>31</v>
      </c>
      <c r="B13" s="11">
        <v>2012592</v>
      </c>
    </row>
    <row r="14" spans="1:2" ht="16.5" thickBot="1" x14ac:dyDescent="0.3">
      <c r="A14" s="12" t="s">
        <v>32</v>
      </c>
      <c r="B14" s="11">
        <v>607803</v>
      </c>
    </row>
    <row r="15" spans="1:2" ht="16.5" thickBot="1" x14ac:dyDescent="0.3">
      <c r="A15" s="10" t="s">
        <v>14</v>
      </c>
      <c r="B15" s="11">
        <v>15600</v>
      </c>
    </row>
    <row r="16" spans="1:2" x14ac:dyDescent="0.25">
      <c r="A16" s="13" t="s">
        <v>33</v>
      </c>
      <c r="B16" s="84">
        <v>2280</v>
      </c>
    </row>
    <row r="17" spans="1:2" ht="16.5" thickBot="1" x14ac:dyDescent="0.3">
      <c r="A17" s="14" t="s">
        <v>34</v>
      </c>
      <c r="B17" s="85"/>
    </row>
    <row r="18" spans="1:2" ht="16.5" thickBot="1" x14ac:dyDescent="0.3">
      <c r="A18" s="10" t="s">
        <v>11</v>
      </c>
      <c r="B18" s="11">
        <v>4000</v>
      </c>
    </row>
    <row r="19" spans="1:2" ht="16.5" thickBot="1" x14ac:dyDescent="0.3">
      <c r="A19" s="10" t="s">
        <v>35</v>
      </c>
      <c r="B19" s="11">
        <v>13029</v>
      </c>
    </row>
    <row r="20" spans="1:2" ht="16.5" thickBot="1" x14ac:dyDescent="0.3">
      <c r="A20" s="10" t="s">
        <v>15</v>
      </c>
      <c r="B20" s="11">
        <v>16006.27</v>
      </c>
    </row>
    <row r="21" spans="1:2" ht="16.5" thickBot="1" x14ac:dyDescent="0.3">
      <c r="A21" s="10" t="s">
        <v>16</v>
      </c>
      <c r="B21" s="11">
        <v>250000</v>
      </c>
    </row>
    <row r="22" spans="1:2" ht="16.5" thickBot="1" x14ac:dyDescent="0.3">
      <c r="A22" s="10" t="s">
        <v>10</v>
      </c>
      <c r="B22" s="11">
        <v>136000</v>
      </c>
    </row>
    <row r="23" spans="1:2" ht="24.75" customHeight="1" thickBot="1" x14ac:dyDescent="0.3">
      <c r="A23" s="12" t="s">
        <v>36</v>
      </c>
      <c r="B23" s="11">
        <v>45000</v>
      </c>
    </row>
    <row r="24" spans="1:2" ht="36" customHeight="1" thickBot="1" x14ac:dyDescent="0.3">
      <c r="A24" s="12" t="s">
        <v>37</v>
      </c>
      <c r="B24" s="11">
        <v>25000</v>
      </c>
    </row>
    <row r="25" spans="1:2" ht="16.5" thickBot="1" x14ac:dyDescent="0.3">
      <c r="A25" s="10" t="s">
        <v>38</v>
      </c>
      <c r="B25" s="11">
        <v>170000</v>
      </c>
    </row>
    <row r="26" spans="1:2" ht="16.5" thickBot="1" x14ac:dyDescent="0.3">
      <c r="A26" s="10" t="s">
        <v>39</v>
      </c>
      <c r="B26" s="11">
        <v>20000</v>
      </c>
    </row>
    <row r="27" spans="1:2" ht="16.5" thickBot="1" x14ac:dyDescent="0.3">
      <c r="A27" s="10" t="s">
        <v>40</v>
      </c>
      <c r="B27" s="11">
        <v>7200</v>
      </c>
    </row>
    <row r="28" spans="1:2" ht="16.5" thickBot="1" x14ac:dyDescent="0.3">
      <c r="A28" s="10" t="s">
        <v>41</v>
      </c>
      <c r="B28" s="11">
        <v>10000</v>
      </c>
    </row>
    <row r="29" spans="1:2" ht="30" customHeight="1" thickBot="1" x14ac:dyDescent="0.3">
      <c r="A29" s="7" t="s">
        <v>42</v>
      </c>
      <c r="B29" s="9">
        <v>3350510.27</v>
      </c>
    </row>
  </sheetData>
  <mergeCells count="2">
    <mergeCell ref="A1:B1"/>
    <mergeCell ref="B16:B17"/>
  </mergeCells>
  <hyperlinks>
    <hyperlink ref="A17" r:id="rId1" display="https://vk.com/away.php?to=http%3A%2F%2Fsnt-chasovschik.ru&amp;cc_key=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I6" sqref="I6"/>
    </sheetView>
  </sheetViews>
  <sheetFormatPr defaultRowHeight="15.75" x14ac:dyDescent="0.25"/>
  <cols>
    <col min="1" max="1" width="61.25" style="25" customWidth="1"/>
    <col min="2" max="2" width="18.75" style="25" customWidth="1"/>
    <col min="3" max="16384" width="9" style="25"/>
  </cols>
  <sheetData>
    <row r="1" spans="1:2" ht="33.75" x14ac:dyDescent="0.25">
      <c r="A1" s="86" t="s">
        <v>43</v>
      </c>
      <c r="B1" s="86"/>
    </row>
    <row r="2" spans="1:2" ht="14.25" customHeight="1" x14ac:dyDescent="0.25">
      <c r="A2" s="15"/>
      <c r="B2" s="16"/>
    </row>
    <row r="3" spans="1:2" ht="20.25" x14ac:dyDescent="0.25">
      <c r="A3" s="28" t="s">
        <v>63</v>
      </c>
      <c r="B3" s="17" t="s">
        <v>20</v>
      </c>
    </row>
    <row r="4" spans="1:2" ht="44.25" customHeight="1" x14ac:dyDescent="0.25">
      <c r="A4" s="18" t="s">
        <v>44</v>
      </c>
      <c r="B4" s="19">
        <f>(15000+17000)*12</f>
        <v>384000</v>
      </c>
    </row>
    <row r="5" spans="1:2" ht="20.25" x14ac:dyDescent="0.25">
      <c r="A5" s="18" t="s">
        <v>45</v>
      </c>
      <c r="B5" s="19">
        <f>(15000+17000)*12*0.4327</f>
        <v>166156.79999999999</v>
      </c>
    </row>
    <row r="6" spans="1:2" ht="40.5" x14ac:dyDescent="0.25">
      <c r="A6" s="18" t="s">
        <v>46</v>
      </c>
      <c r="B6" s="19">
        <f>(10000+10000+12500+4000)*12</f>
        <v>438000</v>
      </c>
    </row>
    <row r="7" spans="1:2" ht="20.25" x14ac:dyDescent="0.25">
      <c r="A7" s="18" t="s">
        <v>45</v>
      </c>
      <c r="B7" s="19"/>
    </row>
    <row r="8" spans="1:2" ht="20.25" x14ac:dyDescent="0.25">
      <c r="A8" s="18" t="s">
        <v>47</v>
      </c>
      <c r="B8" s="19">
        <v>100000</v>
      </c>
    </row>
    <row r="9" spans="1:2" ht="20.25" x14ac:dyDescent="0.25">
      <c r="A9" s="18" t="s">
        <v>48</v>
      </c>
      <c r="B9" s="19">
        <v>500000</v>
      </c>
    </row>
    <row r="10" spans="1:2" ht="20.25" x14ac:dyDescent="0.25">
      <c r="A10" s="18" t="s">
        <v>49</v>
      </c>
      <c r="B10" s="20">
        <v>30000</v>
      </c>
    </row>
    <row r="11" spans="1:2" ht="20.25" x14ac:dyDescent="0.25">
      <c r="A11" s="18" t="s">
        <v>50</v>
      </c>
      <c r="B11" s="19">
        <v>5000</v>
      </c>
    </row>
    <row r="12" spans="1:2" ht="20.25" x14ac:dyDescent="0.25">
      <c r="A12" s="18" t="s">
        <v>51</v>
      </c>
      <c r="B12" s="19">
        <f>300*198</f>
        <v>59400</v>
      </c>
    </row>
    <row r="13" spans="1:2" ht="20.25" x14ac:dyDescent="0.25">
      <c r="A13" s="18" t="s">
        <v>52</v>
      </c>
      <c r="B13" s="19">
        <f>80000*12</f>
        <v>960000</v>
      </c>
    </row>
    <row r="14" spans="1:2" ht="20.25" x14ac:dyDescent="0.25">
      <c r="A14" s="18" t="s">
        <v>53</v>
      </c>
      <c r="B14" s="19">
        <f>6250*12</f>
        <v>75000</v>
      </c>
    </row>
    <row r="15" spans="1:2" ht="20.25" x14ac:dyDescent="0.25">
      <c r="A15" s="18" t="s">
        <v>54</v>
      </c>
      <c r="B15" s="19">
        <v>5000</v>
      </c>
    </row>
    <row r="16" spans="1:2" ht="20.25" x14ac:dyDescent="0.25">
      <c r="A16" s="18" t="s">
        <v>55</v>
      </c>
      <c r="B16" s="19">
        <v>100000</v>
      </c>
    </row>
    <row r="17" spans="1:2" ht="20.25" x14ac:dyDescent="0.25">
      <c r="A17" s="21" t="s">
        <v>56</v>
      </c>
      <c r="B17" s="19">
        <v>200000</v>
      </c>
    </row>
    <row r="18" spans="1:2" ht="40.5" x14ac:dyDescent="0.25">
      <c r="A18" s="21" t="s">
        <v>57</v>
      </c>
      <c r="B18" s="19">
        <f>15000+15000</f>
        <v>30000</v>
      </c>
    </row>
    <row r="19" spans="1:2" ht="20.25" x14ac:dyDescent="0.25">
      <c r="A19" s="21" t="s">
        <v>58</v>
      </c>
      <c r="B19" s="19">
        <v>70000</v>
      </c>
    </row>
    <row r="20" spans="1:2" ht="20.25" x14ac:dyDescent="0.25">
      <c r="A20" s="21" t="s">
        <v>59</v>
      </c>
      <c r="B20" s="19">
        <v>50000</v>
      </c>
    </row>
    <row r="21" spans="1:2" ht="20.25" x14ac:dyDescent="0.25">
      <c r="A21" s="22" t="s">
        <v>60</v>
      </c>
      <c r="B21" s="19">
        <v>200000</v>
      </c>
    </row>
    <row r="22" spans="1:2" ht="81" x14ac:dyDescent="0.25">
      <c r="A22" s="22" t="s">
        <v>61</v>
      </c>
      <c r="B22" s="19">
        <v>100000</v>
      </c>
    </row>
    <row r="23" spans="1:2" ht="20.25" x14ac:dyDescent="0.25">
      <c r="A23" s="23" t="s">
        <v>62</v>
      </c>
      <c r="B23" s="24">
        <f>SUM(B4:B22)</f>
        <v>3472556.8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Обоснование</vt:lpstr>
      <vt:lpstr>смета</vt:lpstr>
      <vt:lpstr>СМЕТА 2019</vt:lpstr>
      <vt:lpstr>Обоснование!Область_печати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</dc:creator>
  <cp:lastModifiedBy>Ломовцева Ольга</cp:lastModifiedBy>
  <cp:lastPrinted>2023-06-08T11:11:24Z</cp:lastPrinted>
  <dcterms:created xsi:type="dcterms:W3CDTF">2015-05-06T16:09:23Z</dcterms:created>
  <dcterms:modified xsi:type="dcterms:W3CDTF">2023-06-08T11:11:38Z</dcterms:modified>
</cp:coreProperties>
</file>